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bck nayi 2025++\Downloads\"/>
    </mc:Choice>
  </mc:AlternateContent>
  <xr:revisionPtr revIDLastSave="0" documentId="13_ncr:1_{15C93E81-838E-4963-87CE-071C7EA0160F}" xr6:coauthVersionLast="47" xr6:coauthVersionMax="47" xr10:uidLastSave="{00000000-0000-0000-0000-000000000000}"/>
  <bookViews>
    <workbookView xWindow="-108" yWindow="-108" windowWidth="23256" windowHeight="12456" activeTab="1" xr2:uid="{00000000-000D-0000-FFFF-FFFF00000000}"/>
  </bookViews>
  <sheets>
    <sheet name="PROYECTOS EN GESTIÓN" sheetId="1" r:id="rId1"/>
    <sheet name="PROYECTOS EJECUCIÓN" sheetId="3" r:id="rId2"/>
  </sheets>
  <definedNames>
    <definedName name="_xlnm.Print_Area" localSheetId="1">'PROYECTOS EJECUCIÓN'!$B$1:$N$28</definedName>
    <definedName name="_xlnm.Print_Titles" localSheetId="1">'PROYECTOS EJECUCIÓN'!$1:$2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 l="1"/>
  <c r="F19" i="3" l="1"/>
  <c r="F18" i="3"/>
  <c r="F17" i="3"/>
  <c r="G15" i="3"/>
  <c r="G12" i="3"/>
  <c r="F14" i="3"/>
  <c r="F13" i="3"/>
  <c r="F12" i="3"/>
  <c r="F5" i="3"/>
  <c r="F4" i="3"/>
  <c r="E5" i="1"/>
  <c r="D5" i="1"/>
  <c r="F20" i="3" l="1"/>
  <c r="F15" i="3"/>
</calcChain>
</file>

<file path=xl/sharedStrings.xml><?xml version="1.0" encoding="utf-8"?>
<sst xmlns="http://schemas.openxmlformats.org/spreadsheetml/2006/main" count="87" uniqueCount="68">
  <si>
    <t>PROYECTO</t>
  </si>
  <si>
    <t>FONDO</t>
  </si>
  <si>
    <t>VR. PROYECTO</t>
  </si>
  <si>
    <t>No. DE USUARIOS</t>
  </si>
  <si>
    <t>ESTADO ACTUAL</t>
  </si>
  <si>
    <t>FAER</t>
  </si>
  <si>
    <t>FAZNI</t>
  </si>
  <si>
    <t>TOTAL INVERSIÓN A REALIZAR Y USUARIOS A BENEFICIAR</t>
  </si>
  <si>
    <t>Fuente: Dirección de Planeación ENERGUAVIARE S.A. E.S.P.</t>
  </si>
  <si>
    <t>ITEM</t>
  </si>
  <si>
    <t>Viabilizado en proceso de asignación de recursos</t>
  </si>
  <si>
    <t>Información actualizada a mayo de 2025.</t>
  </si>
  <si>
    <t>OCAD REGIONAL</t>
  </si>
  <si>
    <t>PROYECTO FAER 1505: CONSTRUCCIÓN CIRCUITO 13,2 KV SAN JOSE DEL GUAVIARE – PUERTO CONCORDIA, S/E CONCORDIA 34,5/13,8 KV, 2X2 MVA, MODERNIZACIÓN DE CIRCUITOS 13,2 KV Y ELECTRIFICACIÓN RURAL EN LOS MUNICIPIOS DE PUERTO CONCORDIA Y PUERTO RICO META Y SAN JOSE DEL GUAVIARE.</t>
  </si>
  <si>
    <t>PROYECTO BPIN 2024005950037: CONSTRUCCIÓN DE REDES ELÉCTRICAS EN MEDIA Y BAJA TENSIÓN EN VEREDAS DE LOS MUNICIPIOS DE SAN JOSE DEL GUAVIARE, EL RETORNO Y CALAMAR, DEPARTAMENTO DEL GUAVIARE.</t>
  </si>
  <si>
    <t>CONSTRUCCIÓN DE SISTEMA INDIVIDUAL SOLAR FOTOVOLTAICO PARA VIVIENDAS RURALES EN LOS MUNICIPIOS DE SAN JOSE DEL GUAVIARE, EL RETORNO, CALAMAR Y MIRAFLORES, DEPARTAMENTO DEL GUAVIARE</t>
  </si>
  <si>
    <t xml:space="preserve">LOCALIZACIÓN </t>
  </si>
  <si>
    <t>TIPO DE PROYECTO</t>
  </si>
  <si>
    <t>USUARIOS ENERGIZADOS</t>
  </si>
  <si>
    <t xml:space="preserve">EJECUCIÓN FISICA </t>
  </si>
  <si>
    <t>EJECUCIÓN FINANCIERA</t>
  </si>
  <si>
    <t>FECHA DE INICIO</t>
  </si>
  <si>
    <t xml:space="preserve">FECHA DE TERMINACIÓN </t>
  </si>
  <si>
    <t>ZNI</t>
  </si>
  <si>
    <t>SIN</t>
  </si>
  <si>
    <t>EN EJECUCIÓN</t>
  </si>
  <si>
    <t>PROYECTO BPIN: 20201301012486 CONSTRUCCIÓN DE REDES ELÉCTRICAS EN MEDIA Y BAJA TENSIÓN EN 16 VEREDAS DEL MUNICIPIO DE SAN JOSE DEL GUAVIARE Y 33 VEREDAS DEL MUNICIPIO DE EL RETORNO, DEPARTAMENTO DEL GUAVIARE.</t>
  </si>
  <si>
    <t>SGR (ASIGNACIÓN PARA LA INVERSIÓN REGIONAL 40% DEPARTAMENTOS</t>
  </si>
  <si>
    <t>PROYECTO BPIN: 20201301012333 CONSTRUCCIÓN DE REDES ELÉCTRICAS EN MEDIA Y BAJA TENSIÓN EN  VEREDAS DEL MUNICIPIO DE SAN JOSE DEL GUAVIARE, AETCR LAS COLINAS Y VEREDAS DEL MUNICIPIO DE CALAMAR DEPARTAMENTO DEL GUAVIARE.</t>
  </si>
  <si>
    <t>SGR (ASIGNACIÓN PARA LA INVERSIÓN REGIONAL 60% DEPARTAMENTOS</t>
  </si>
  <si>
    <t>TOTAL USUARIOS SIN</t>
  </si>
  <si>
    <t>TOTAL USUARIOS ZNI</t>
  </si>
  <si>
    <t>TOTAL RECURSOS SIN</t>
  </si>
  <si>
    <t>TOTAL RECURSOS ZNI</t>
  </si>
  <si>
    <t>TOTAL RECURSOS DE GESTIÓN</t>
  </si>
  <si>
    <t>RECURSOS ADMINISTRACIÓN ENERGUAVIARE</t>
  </si>
  <si>
    <t>FAZNI GGC 729 DE 2021</t>
  </si>
  <si>
    <t>NOTA:</t>
  </si>
  <si>
    <t>Para los proyecto con fuente de financiación SGR, la información se toma de referencia con lo registrado en el GESPROY.</t>
  </si>
  <si>
    <t>Para los proyecto con fuente de financiación FAZNI, FAER, IPSE, la información se toma de referencia con al contrato interadministrativo.</t>
  </si>
  <si>
    <t>FAZNI - SGR - (ASIGNACIÓN PARA LA INVERSIÓN REGIONAL 60% DEPARTAMENTOS</t>
  </si>
  <si>
    <t>TERMINADO EN LIQUIDACIÓN</t>
  </si>
  <si>
    <t>PROYECTO BPIN 2021002440174 - CONTRATO FAZNI GGC 729 IMPLEMENTACIÓN DE SISTEMAS INDIVIDUALES AUTÓNOMOS DE GENERACIÓN DE ENERGÍA SOLAR FOTOVOLTAICA PARA USUARIOS UBICADOS EN ZNI EN EL MUNICIPIO DE URIBÍA CORREGIMIENTOS DE NAZARET PUERTO ESTRELLA SIAPANA PUERTO LÓPEZ GUARERPA Y CASTILLETES LA GUAJIRA.</t>
  </si>
  <si>
    <t>PROYECTO BPIN 20201301010931 CONSTRUCCIÓN REDES ELÉCTRICAS DE LAS VEREDAS LA ESPAÑOLA VERGEL LOS ALPES Y AGUA LINDA EN EL MUNICIPIO DE VISTA HERMOSA</t>
  </si>
  <si>
    <t>SGR (ASIGNACIÓN PARA LA PAZ) - RECURSOS PROPIOS DEL META</t>
  </si>
  <si>
    <t>VEREDAS LA ESPAÑOLA VERGEL LOS ALPES Y AGUA LINDA</t>
  </si>
  <si>
    <t xml:space="preserve"> CORREGIMIENTOS DE NAZARET PUERTO ESTRELLA SIAPANA PUERTO LÓPEZ GUARERPA Y CASTILLETES LA GUAJIRA.</t>
  </si>
  <si>
    <t>CONVENIO INTERADMINISTRATIVO 307 DE 2024 -  IMPLEMENTACION DE SISTEMAS FOTOVOLTAICOS PARA VIVIENDAS RURALES DE LOS MUNICIPIOS DE LEJANIAS, MACARENA, PUERTO RICO, MAPIRIPAN EN EL DEPARTAMENTO DEL META.</t>
  </si>
  <si>
    <t>RECURSOS PROPIOS AIM</t>
  </si>
  <si>
    <t>MUNICIPIOS DE LEJANIAS, MACARENA, PUERTO RICO, MAPIRIPAN</t>
  </si>
  <si>
    <t>CONTRATO INTERADMINISTRATIVO IPSE 329 DE 2023 IMPLEMENTACIÓN DE PROYECTOS ENERGÉTICOS SOSTENIBLES Y DE MEJORAMIENTO A LA INFRAESTRUCTURA ELÉCTRICA EXISTENTE Y CAPACITACIÓN INFORMAL A COMUNIDADES DE LAS ZONAS NO INTERCONECTADAS EN EL USO RACIONAL Y EFICIENTE DE LA ENERGÍA.</t>
  </si>
  <si>
    <t>RECURSOS PROPIOS DEL IPSE</t>
  </si>
  <si>
    <t>COMUNIDADES ENERGETICAS</t>
  </si>
  <si>
    <t>TOTAL USUARIOS COMUNIDADES ENERGETICAS</t>
  </si>
  <si>
    <t>TOTAL USUARIOS BENEFICIADOS</t>
  </si>
  <si>
    <t>INTERADMINISTRATIVO IPSE 329 DE 2023</t>
  </si>
  <si>
    <t xml:space="preserve">1. CIUDAD DE BARRANQUILLA.  2. EL PAPAYO DE LITORAL DE SAN JUAN. </t>
  </si>
  <si>
    <t>N/A</t>
  </si>
  <si>
    <t>En formulación, sin radicar.</t>
  </si>
  <si>
    <t>CONTRATO FAER GGC 1192 DE 2023 REPOSICIÓN, REHABILITACIÓN Y MODERNIZACIÓN DE REDES DE DISTRIBUCIÓN Y SUBESTACIONES EN ZONAS DE DIFÍCIL GESTIÓN PARA MEJORAR LA CALIDAD DEL SERVICIO OFRECIDO POR ENERGUAVIARE S.A. E.S.P. EN MUNICIPIOS DEL GUAVIARE Y SUR DEL META.</t>
  </si>
  <si>
    <t>MUNICIPIOS DE SAN JOSÉ DEL GUAVIARE, EL RETORNO, CALAMAR Y PUERTO CONCORDIA</t>
  </si>
  <si>
    <t>NUEVOS</t>
  </si>
  <si>
    <t>EXISTENTES</t>
  </si>
  <si>
    <t>CONTRATO FAER GGC 1192 DE 2023</t>
  </si>
  <si>
    <t>TOTAL RECURSOS ADMINSITRACIÓN</t>
  </si>
  <si>
    <t xml:space="preserve">BENEFICIARIOS Y RECURSOS </t>
  </si>
  <si>
    <t>BENEFICIARIOS</t>
  </si>
  <si>
    <t>PROYECTOS DE ENERGÍA EN EJECUCIÓN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</si>
</sst>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_);[Red]\(&quot;$&quot;#,##0\)"/>
    <numFmt numFmtId="165" formatCode="_(&quot;$&quot;* #,##0.00_);_(&quot;$&quot;* \(#,##0.00\);_(&quot;$&quot;* &quot;-&quot;??_);_(@_)"/>
  </numFmts>
  <fonts count="8" x14ac:knownFonts="1">
    <font>
      <sz val="11"/>
      <color theme="1"/>
      <name val="Calibri"/>
      <family val="2"/>
      <scheme val="minor"/>
    </font>
    <font>
      <b/>
      <sz val="11"/>
      <color theme="1"/>
      <name val="Arial"/>
      <family val="2"/>
    </font>
    <font>
      <sz val="11"/>
      <color theme="1"/>
      <name val="Arial"/>
      <family val="2"/>
    </font>
    <font>
      <sz val="11"/>
      <color theme="1"/>
      <name val="Calibri"/>
      <family val="2"/>
      <scheme val="minor"/>
    </font>
    <font>
      <b/>
      <u/>
      <sz val="18"/>
      <color theme="1"/>
      <name val="Arial"/>
      <family val="2"/>
    </font>
    <font>
      <b/>
      <sz val="10"/>
      <color theme="1"/>
      <name val="Arial"/>
      <family val="2"/>
    </font>
    <font>
      <sz val="10"/>
      <color theme="1"/>
      <name val="Arial"/>
      <family val="2"/>
    </font>
    <font>
      <sz val="8"/>
      <name val="Calibri"/>
      <family val="2"/>
      <scheme val="minor"/>
    </font>
  </fonts>
  <fills count="3">
    <fill>
      <patternFill patternType="none"/>
    </fill>
    <fill>
      <patternFill patternType="gray125"/>
    </fill>
    <fill>
      <patternFill patternType="solid">
        <fgColor rgb="FF92D05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5" fontId="3" fillId="0" borderId="0" applyFont="0" applyFill="0" applyBorder="0" applyAlignment="0" applyProtection="0"/>
  </cellStyleXfs>
  <cellXfs count="47">
    <xf numFmtId="0" fontId="0" fillId="0" borderId="0" xfId="0"/>
    <xf numFmtId="0" fontId="1"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2"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0" fontId="0" fillId="0" borderId="1" xfId="0" applyBorder="1"/>
    <xf numFmtId="0" fontId="0" fillId="0" borderId="0" xfId="0" applyAlignment="1">
      <alignment vertical="center"/>
    </xf>
    <xf numFmtId="0" fontId="2" fillId="0" borderId="0" xfId="0" applyFont="1"/>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justify" vertical="center" wrapText="1"/>
    </xf>
    <xf numFmtId="164" fontId="6" fillId="0" borderId="1" xfId="0" applyNumberFormat="1" applyFont="1" applyBorder="1" applyAlignment="1">
      <alignment horizontal="center" vertical="center" wrapText="1"/>
    </xf>
    <xf numFmtId="14" fontId="6" fillId="0" borderId="1" xfId="0" applyNumberFormat="1" applyFont="1" applyBorder="1" applyAlignment="1">
      <alignment horizontal="center" vertical="center"/>
    </xf>
    <xf numFmtId="10" fontId="6" fillId="0" borderId="1" xfId="0" applyNumberFormat="1" applyFont="1" applyBorder="1" applyAlignment="1">
      <alignment horizontal="center" vertical="center" wrapText="1"/>
    </xf>
    <xf numFmtId="164" fontId="2" fillId="0" borderId="0" xfId="0" applyNumberFormat="1" applyFont="1"/>
    <xf numFmtId="0" fontId="6" fillId="0" borderId="1" xfId="0" applyFont="1" applyBorder="1"/>
    <xf numFmtId="0" fontId="6" fillId="0" borderId="1" xfId="0" applyFont="1" applyBorder="1" applyAlignment="1">
      <alignment horizontal="center" vertical="center"/>
    </xf>
    <xf numFmtId="0" fontId="2" fillId="0" borderId="0" xfId="0" applyFont="1" applyAlignment="1">
      <alignment horizontal="center" vertical="center"/>
    </xf>
    <xf numFmtId="0" fontId="6" fillId="0" borderId="0" xfId="0" applyFont="1"/>
    <xf numFmtId="164" fontId="6" fillId="0" borderId="1" xfId="0" applyNumberFormat="1" applyFont="1" applyBorder="1"/>
    <xf numFmtId="0" fontId="5" fillId="0" borderId="1" xfId="0" applyFont="1" applyBorder="1"/>
    <xf numFmtId="164" fontId="5" fillId="0" borderId="1" xfId="0" applyNumberFormat="1" applyFont="1" applyBorder="1"/>
    <xf numFmtId="164" fontId="5" fillId="0" borderId="0" xfId="0" applyNumberFormat="1" applyFont="1"/>
    <xf numFmtId="165" fontId="6" fillId="0" borderId="1" xfId="1" applyFont="1" applyBorder="1"/>
    <xf numFmtId="165" fontId="5" fillId="0" borderId="1" xfId="0" applyNumberFormat="1" applyFont="1" applyBorder="1"/>
    <xf numFmtId="0" fontId="2" fillId="2" borderId="0" xfId="0" applyFont="1" applyFill="1"/>
    <xf numFmtId="14" fontId="6" fillId="0" borderId="1" xfId="0" applyNumberFormat="1" applyFont="1" applyBorder="1" applyAlignment="1">
      <alignment horizontal="center" vertical="center" wrapText="1"/>
    </xf>
    <xf numFmtId="1" fontId="5" fillId="0" borderId="1" xfId="0" applyNumberFormat="1" applyFont="1" applyBorder="1"/>
    <xf numFmtId="0" fontId="5" fillId="0" borderId="0" xfId="0" applyFont="1" applyAlignment="1">
      <alignment horizontal="center" vertical="center"/>
    </xf>
    <xf numFmtId="164" fontId="6" fillId="0" borderId="0" xfId="0" applyNumberFormat="1" applyFont="1"/>
    <xf numFmtId="0" fontId="6" fillId="0" borderId="1" xfId="0" applyFont="1" applyBorder="1" applyAlignment="1">
      <alignment horizontal="right"/>
    </xf>
    <xf numFmtId="165" fontId="6" fillId="0" borderId="1" xfId="1" applyFont="1" applyFill="1" applyBorder="1"/>
    <xf numFmtId="0" fontId="6" fillId="0" borderId="0" xfId="0" applyFont="1" applyBorder="1" applyAlignment="1">
      <alignment horizontal="center" vertical="center" wrapText="1"/>
    </xf>
    <xf numFmtId="0" fontId="6" fillId="0" borderId="0" xfId="0" applyFont="1" applyBorder="1" applyAlignment="1">
      <alignment horizontal="justify" vertical="center" wrapText="1"/>
    </xf>
    <xf numFmtId="164" fontId="6" fillId="0" borderId="0" xfId="0" applyNumberFormat="1" applyFont="1" applyBorder="1" applyAlignment="1">
      <alignment horizontal="center" vertical="center" wrapText="1"/>
    </xf>
    <xf numFmtId="0" fontId="6" fillId="0" borderId="0" xfId="0" applyFont="1" applyBorder="1" applyAlignment="1">
      <alignment horizontal="center" vertical="center"/>
    </xf>
    <xf numFmtId="10" fontId="6" fillId="0" borderId="0" xfId="0" applyNumberFormat="1" applyFont="1" applyBorder="1" applyAlignment="1">
      <alignment horizontal="center" vertical="center" wrapText="1"/>
    </xf>
    <xf numFmtId="14" fontId="6" fillId="0" borderId="0" xfId="0" applyNumberFormat="1" applyFont="1" applyBorder="1" applyAlignment="1">
      <alignment horizontal="center" vertical="center"/>
    </xf>
    <xf numFmtId="0" fontId="5" fillId="0" borderId="1" xfId="0" applyFont="1" applyBorder="1" applyAlignment="1">
      <alignment horizontal="center"/>
    </xf>
    <xf numFmtId="14" fontId="6" fillId="0" borderId="1" xfId="0" applyNumberFormat="1" applyFont="1" applyFill="1" applyBorder="1" applyAlignment="1">
      <alignment horizontal="center" vertical="center"/>
    </xf>
    <xf numFmtId="10" fontId="6"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5" fillId="0" borderId="4" xfId="0" applyFont="1" applyBorder="1" applyAlignment="1">
      <alignment horizontal="center"/>
    </xf>
    <xf numFmtId="0" fontId="5" fillId="0" borderId="5" xfId="0" applyFont="1" applyBorder="1" applyAlignment="1">
      <alignment horizontal="center"/>
    </xf>
    <xf numFmtId="0" fontId="4" fillId="0" borderId="2" xfId="0" applyFont="1" applyBorder="1" applyAlignment="1">
      <alignment horizontal="center" vertical="center"/>
    </xf>
    <xf numFmtId="0" fontId="4" fillId="0" borderId="3" xfId="0" applyFont="1" applyBorder="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46382</xdr:colOff>
      <xdr:row>3</xdr:row>
      <xdr:rowOff>298385</xdr:rowOff>
    </xdr:from>
    <xdr:to>
      <xdr:col>4</xdr:col>
      <xdr:colOff>2760799</xdr:colOff>
      <xdr:row>3</xdr:row>
      <xdr:rowOff>1009650</xdr:rowOff>
    </xdr:to>
    <xdr:pic>
      <xdr:nvPicPr>
        <xdr:cNvPr id="3" name="Imagen 2">
          <a:extLst>
            <a:ext uri="{FF2B5EF4-FFF2-40B4-BE49-F238E27FC236}">
              <a16:creationId xmlns:a16="http://schemas.microsoft.com/office/drawing/2014/main" id="{9AEC4FB7-5023-48DB-A7BD-A9805FA964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65982" y="16519460"/>
          <a:ext cx="2714417" cy="7112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31449</xdr:colOff>
      <xdr:row>4</xdr:row>
      <xdr:rowOff>256435</xdr:rowOff>
    </xdr:from>
    <xdr:to>
      <xdr:col>4</xdr:col>
      <xdr:colOff>2721798</xdr:colOff>
      <xdr:row>4</xdr:row>
      <xdr:rowOff>914401</xdr:rowOff>
    </xdr:to>
    <xdr:pic>
      <xdr:nvPicPr>
        <xdr:cNvPr id="4" name="Imagen 3">
          <a:extLst>
            <a:ext uri="{FF2B5EF4-FFF2-40B4-BE49-F238E27FC236}">
              <a16:creationId xmlns:a16="http://schemas.microsoft.com/office/drawing/2014/main" id="{17DC9C27-70D6-4F7F-9CB0-945A691C18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51049" y="17610985"/>
          <a:ext cx="2690349" cy="6579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
  <sheetViews>
    <sheetView workbookViewId="0">
      <selection activeCell="H4" sqref="H4"/>
    </sheetView>
  </sheetViews>
  <sheetFormatPr baseColWidth="10" defaultRowHeight="14.4" x14ac:dyDescent="0.3"/>
  <cols>
    <col min="1" max="1" width="8.109375" customWidth="1"/>
    <col min="2" max="2" width="45.109375" customWidth="1"/>
    <col min="4" max="4" width="19" customWidth="1"/>
    <col min="5" max="5" width="16.109375" customWidth="1"/>
    <col min="6" max="6" width="24.44140625" customWidth="1"/>
  </cols>
  <sheetData>
    <row r="1" spans="1:6" ht="27.6" x14ac:dyDescent="0.3">
      <c r="A1" s="1" t="s">
        <v>9</v>
      </c>
      <c r="B1" s="1" t="s">
        <v>0</v>
      </c>
      <c r="C1" s="1" t="s">
        <v>1</v>
      </c>
      <c r="D1" s="1" t="s">
        <v>2</v>
      </c>
      <c r="E1" s="1" t="s">
        <v>3</v>
      </c>
      <c r="F1" s="1" t="s">
        <v>4</v>
      </c>
    </row>
    <row r="2" spans="1:6" ht="110.4" x14ac:dyDescent="0.3">
      <c r="A2" s="3">
        <v>1</v>
      </c>
      <c r="B2" s="2" t="s">
        <v>13</v>
      </c>
      <c r="C2" s="3" t="s">
        <v>5</v>
      </c>
      <c r="D2" s="4">
        <v>96976086212</v>
      </c>
      <c r="E2" s="3">
        <v>1096</v>
      </c>
      <c r="F2" s="3" t="s">
        <v>10</v>
      </c>
    </row>
    <row r="3" spans="1:6" ht="82.8" x14ac:dyDescent="0.3">
      <c r="A3" s="3">
        <v>2</v>
      </c>
      <c r="B3" s="2" t="s">
        <v>14</v>
      </c>
      <c r="C3" s="3" t="s">
        <v>12</v>
      </c>
      <c r="D3" s="4">
        <v>16051138759.67</v>
      </c>
      <c r="E3" s="3">
        <v>513</v>
      </c>
      <c r="F3" s="3" t="s">
        <v>10</v>
      </c>
    </row>
    <row r="4" spans="1:6" ht="82.8" x14ac:dyDescent="0.3">
      <c r="A4" s="3"/>
      <c r="B4" s="2" t="s">
        <v>15</v>
      </c>
      <c r="C4" s="3" t="s">
        <v>6</v>
      </c>
      <c r="D4" s="4">
        <v>21193604544.09</v>
      </c>
      <c r="E4" s="3">
        <v>900</v>
      </c>
      <c r="F4" s="3" t="s">
        <v>58</v>
      </c>
    </row>
    <row r="5" spans="1:6" ht="43.5" customHeight="1" x14ac:dyDescent="0.3">
      <c r="A5" s="6"/>
      <c r="B5" s="42" t="s">
        <v>7</v>
      </c>
      <c r="C5" s="42"/>
      <c r="D5" s="5">
        <f>SUM(D2:D4)</f>
        <v>134220829515.75999</v>
      </c>
      <c r="E5" s="1">
        <f>SUM(E2:E4)</f>
        <v>2509</v>
      </c>
      <c r="F5" s="3"/>
    </row>
    <row r="7" spans="1:6" ht="24" customHeight="1" x14ac:dyDescent="0.3">
      <c r="B7" s="7" t="s">
        <v>8</v>
      </c>
    </row>
    <row r="8" spans="1:6" ht="28.5" customHeight="1" x14ac:dyDescent="0.3">
      <c r="B8" s="7" t="s">
        <v>11</v>
      </c>
    </row>
  </sheetData>
  <mergeCells count="1">
    <mergeCell ref="B5:C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3864E-D21A-4515-A433-FB4D1C1DF344}">
  <dimension ref="A1:N44"/>
  <sheetViews>
    <sheetView tabSelected="1" zoomScale="85" zoomScaleNormal="85" zoomScaleSheetLayoutView="100" workbookViewId="0">
      <selection activeCell="H3" sqref="H3"/>
    </sheetView>
  </sheetViews>
  <sheetFormatPr baseColWidth="10" defaultColWidth="11.44140625" defaultRowHeight="13.8" x14ac:dyDescent="0.25"/>
  <cols>
    <col min="1" max="1" width="2.44140625" style="19" customWidth="1"/>
    <col min="2" max="2" width="6.109375" style="18" customWidth="1"/>
    <col min="3" max="3" width="41" style="8" customWidth="1"/>
    <col min="4" max="4" width="16.6640625" style="8" customWidth="1"/>
    <col min="5" max="5" width="42" style="8" customWidth="1"/>
    <col min="6" max="6" width="19.5546875" style="8" customWidth="1"/>
    <col min="7" max="7" width="18.109375" style="8" customWidth="1"/>
    <col min="8" max="8" width="19.5546875" style="8" customWidth="1"/>
    <col min="9" max="9" width="17.33203125" style="8" customWidth="1"/>
    <col min="10" max="10" width="17.6640625" style="8" customWidth="1"/>
    <col min="11" max="11" width="19.6640625" style="8" customWidth="1"/>
    <col min="12" max="12" width="20.33203125" style="8" customWidth="1"/>
    <col min="13" max="13" width="12.88671875" style="8" customWidth="1"/>
    <col min="14" max="14" width="13.5546875" style="8" customWidth="1"/>
    <col min="15" max="16384" width="11.44140625" style="8"/>
  </cols>
  <sheetData>
    <row r="1" spans="2:14" ht="40.5" customHeight="1" x14ac:dyDescent="0.25">
      <c r="B1" s="45" t="s">
        <v>67</v>
      </c>
      <c r="C1" s="46"/>
      <c r="D1" s="46"/>
      <c r="E1" s="46"/>
      <c r="F1" s="46"/>
      <c r="G1" s="46"/>
      <c r="H1" s="46"/>
      <c r="I1" s="46"/>
      <c r="J1" s="46"/>
    </row>
    <row r="2" spans="2:14" ht="39.6" x14ac:dyDescent="0.25">
      <c r="B2" s="9" t="s">
        <v>9</v>
      </c>
      <c r="C2" s="9" t="s">
        <v>0</v>
      </c>
      <c r="D2" s="9" t="s">
        <v>1</v>
      </c>
      <c r="E2" s="9" t="s">
        <v>16</v>
      </c>
      <c r="F2" s="9" t="s">
        <v>2</v>
      </c>
      <c r="G2" s="9" t="s">
        <v>17</v>
      </c>
      <c r="H2" s="9" t="s">
        <v>66</v>
      </c>
      <c r="I2" s="9" t="s">
        <v>18</v>
      </c>
      <c r="J2" s="9" t="s">
        <v>4</v>
      </c>
      <c r="K2" s="9" t="s">
        <v>19</v>
      </c>
      <c r="L2" s="9" t="s">
        <v>20</v>
      </c>
      <c r="M2" s="9" t="s">
        <v>21</v>
      </c>
      <c r="N2" s="9" t="s">
        <v>22</v>
      </c>
    </row>
    <row r="3" spans="2:14" ht="107.25" customHeight="1" x14ac:dyDescent="0.25">
      <c r="B3" s="9">
        <v>1</v>
      </c>
      <c r="C3" s="11" t="s">
        <v>42</v>
      </c>
      <c r="D3" s="10" t="s">
        <v>40</v>
      </c>
      <c r="E3" s="10" t="s">
        <v>46</v>
      </c>
      <c r="F3" s="12">
        <v>72121173279</v>
      </c>
      <c r="G3" s="10" t="s">
        <v>23</v>
      </c>
      <c r="H3" s="10">
        <v>4009</v>
      </c>
      <c r="I3" s="10">
        <v>1826</v>
      </c>
      <c r="J3" s="10" t="s">
        <v>25</v>
      </c>
      <c r="K3" s="14">
        <v>0.69159999999999999</v>
      </c>
      <c r="L3" s="14">
        <v>0.63859999999999995</v>
      </c>
      <c r="M3" s="27">
        <v>44545</v>
      </c>
      <c r="N3" s="27">
        <v>45864</v>
      </c>
    </row>
    <row r="4" spans="2:14" ht="92.4" x14ac:dyDescent="0.25">
      <c r="B4" s="10">
        <v>2</v>
      </c>
      <c r="C4" s="11" t="s">
        <v>26</v>
      </c>
      <c r="D4" s="10" t="s">
        <v>27</v>
      </c>
      <c r="E4" s="10"/>
      <c r="F4" s="12">
        <f>18779167124+6064604468</f>
        <v>24843771592</v>
      </c>
      <c r="G4" s="12" t="s">
        <v>24</v>
      </c>
      <c r="H4" s="10">
        <v>859</v>
      </c>
      <c r="I4" s="10">
        <v>0</v>
      </c>
      <c r="J4" s="12" t="s">
        <v>25</v>
      </c>
      <c r="K4" s="14">
        <v>0.96550000000000002</v>
      </c>
      <c r="L4" s="14">
        <v>0.94059999999999999</v>
      </c>
      <c r="M4" s="13">
        <v>44874</v>
      </c>
      <c r="N4" s="13">
        <v>45458</v>
      </c>
    </row>
    <row r="5" spans="2:14" ht="92.4" x14ac:dyDescent="0.25">
      <c r="B5" s="10">
        <v>3</v>
      </c>
      <c r="C5" s="11" t="s">
        <v>28</v>
      </c>
      <c r="D5" s="10" t="s">
        <v>29</v>
      </c>
      <c r="E5" s="16"/>
      <c r="F5" s="12">
        <f>15307064139+4470321774</f>
        <v>19777385913</v>
      </c>
      <c r="G5" s="12" t="s">
        <v>24</v>
      </c>
      <c r="H5" s="10">
        <v>724</v>
      </c>
      <c r="I5" s="10">
        <v>724</v>
      </c>
      <c r="J5" s="12" t="s">
        <v>41</v>
      </c>
      <c r="K5" s="14">
        <v>0.996</v>
      </c>
      <c r="L5" s="14">
        <v>0.99350000000000005</v>
      </c>
      <c r="M5" s="13">
        <v>45139</v>
      </c>
      <c r="N5" s="13">
        <v>45860</v>
      </c>
    </row>
    <row r="6" spans="2:14" ht="105.75" customHeight="1" x14ac:dyDescent="0.25">
      <c r="B6" s="10">
        <v>4</v>
      </c>
      <c r="C6" s="11" t="s">
        <v>50</v>
      </c>
      <c r="D6" s="10" t="s">
        <v>51</v>
      </c>
      <c r="E6" s="10" t="s">
        <v>56</v>
      </c>
      <c r="F6" s="12">
        <v>10795062204.01</v>
      </c>
      <c r="G6" s="12" t="s">
        <v>52</v>
      </c>
      <c r="H6" s="10" t="s">
        <v>57</v>
      </c>
      <c r="I6" s="10" t="s">
        <v>57</v>
      </c>
      <c r="J6" s="12" t="s">
        <v>25</v>
      </c>
      <c r="K6" s="14">
        <v>0.71</v>
      </c>
      <c r="L6" s="14">
        <v>0.35</v>
      </c>
      <c r="M6" s="13">
        <v>44984</v>
      </c>
      <c r="N6" s="13">
        <v>46021</v>
      </c>
    </row>
    <row r="7" spans="2:14" ht="66.75" customHeight="1" x14ac:dyDescent="0.25">
      <c r="B7" s="10">
        <v>5</v>
      </c>
      <c r="C7" s="11" t="s">
        <v>43</v>
      </c>
      <c r="D7" s="10" t="s">
        <v>44</v>
      </c>
      <c r="E7" s="10" t="s">
        <v>45</v>
      </c>
      <c r="F7" s="12">
        <v>6157739052.2200003</v>
      </c>
      <c r="G7" s="12" t="s">
        <v>24</v>
      </c>
      <c r="H7" s="10">
        <v>174</v>
      </c>
      <c r="I7" s="10">
        <v>0</v>
      </c>
      <c r="J7" s="12" t="s">
        <v>25</v>
      </c>
      <c r="K7" s="14">
        <v>0.59609999999999996</v>
      </c>
      <c r="L7" s="14">
        <v>0.64239999999999997</v>
      </c>
      <c r="M7" s="13">
        <v>45616</v>
      </c>
      <c r="N7" s="13">
        <v>45919</v>
      </c>
    </row>
    <row r="8" spans="2:14" ht="92.4" x14ac:dyDescent="0.25">
      <c r="B8" s="10">
        <v>6</v>
      </c>
      <c r="C8" s="11" t="s">
        <v>47</v>
      </c>
      <c r="D8" s="10" t="s">
        <v>48</v>
      </c>
      <c r="E8" s="10" t="s">
        <v>49</v>
      </c>
      <c r="F8" s="12">
        <v>5643830452</v>
      </c>
      <c r="G8" s="10" t="s">
        <v>23</v>
      </c>
      <c r="H8" s="17">
        <v>125</v>
      </c>
      <c r="I8" s="10">
        <v>119</v>
      </c>
      <c r="J8" s="12" t="s">
        <v>25</v>
      </c>
      <c r="K8" s="14">
        <v>0.96189999999999998</v>
      </c>
      <c r="L8" s="14">
        <v>0.89849999999999997</v>
      </c>
      <c r="M8" s="13">
        <v>45608</v>
      </c>
      <c r="N8" s="13">
        <v>45823</v>
      </c>
    </row>
    <row r="9" spans="2:14" ht="93" customHeight="1" x14ac:dyDescent="0.25">
      <c r="B9" s="10">
        <v>7</v>
      </c>
      <c r="C9" s="11" t="s">
        <v>59</v>
      </c>
      <c r="D9" s="10" t="s">
        <v>5</v>
      </c>
      <c r="E9" s="10" t="s">
        <v>60</v>
      </c>
      <c r="F9" s="12">
        <v>48432102097</v>
      </c>
      <c r="G9" s="10" t="s">
        <v>24</v>
      </c>
      <c r="H9" s="17">
        <v>27128</v>
      </c>
      <c r="I9" s="10" t="s">
        <v>57</v>
      </c>
      <c r="J9" s="12" t="s">
        <v>25</v>
      </c>
      <c r="K9" s="41">
        <v>0.62498770000000003</v>
      </c>
      <c r="L9" s="41">
        <v>0.50755312482000003</v>
      </c>
      <c r="M9" s="13">
        <v>45348</v>
      </c>
      <c r="N9" s="40">
        <v>45965</v>
      </c>
    </row>
    <row r="10" spans="2:14" ht="42" customHeight="1" x14ac:dyDescent="0.25">
      <c r="B10" s="33"/>
      <c r="C10" s="34"/>
      <c r="D10" s="33"/>
      <c r="E10" s="33"/>
      <c r="F10" s="35"/>
      <c r="G10" s="33"/>
      <c r="H10" s="36"/>
      <c r="I10" s="33"/>
      <c r="J10" s="35"/>
      <c r="K10" s="37"/>
      <c r="L10" s="37"/>
      <c r="M10" s="38"/>
      <c r="N10" s="38"/>
    </row>
    <row r="11" spans="2:14" x14ac:dyDescent="0.25">
      <c r="E11" s="39" t="s">
        <v>65</v>
      </c>
      <c r="F11" s="39" t="s">
        <v>61</v>
      </c>
      <c r="G11" s="39" t="s">
        <v>62</v>
      </c>
    </row>
    <row r="12" spans="2:14" x14ac:dyDescent="0.25">
      <c r="E12" s="16" t="s">
        <v>30</v>
      </c>
      <c r="F12" s="16">
        <f>+H4+H5+H7</f>
        <v>1757</v>
      </c>
      <c r="G12" s="16">
        <f>+H9</f>
        <v>27128</v>
      </c>
      <c r="H12" s="19"/>
      <c r="I12" s="19"/>
    </row>
    <row r="13" spans="2:14" x14ac:dyDescent="0.25">
      <c r="E13" s="16" t="s">
        <v>31</v>
      </c>
      <c r="F13" s="16">
        <f>+H3+H8</f>
        <v>4134</v>
      </c>
      <c r="G13" s="16"/>
      <c r="H13" s="19"/>
      <c r="I13" s="19"/>
    </row>
    <row r="14" spans="2:14" x14ac:dyDescent="0.25">
      <c r="E14" s="16" t="s">
        <v>53</v>
      </c>
      <c r="F14" s="31" t="str">
        <f>+H6</f>
        <v>N/A</v>
      </c>
      <c r="G14" s="16"/>
      <c r="H14" s="19"/>
      <c r="I14" s="19"/>
    </row>
    <row r="15" spans="2:14" x14ac:dyDescent="0.25">
      <c r="E15" s="21" t="s">
        <v>54</v>
      </c>
      <c r="F15" s="28">
        <f>SUM(F12:F14)</f>
        <v>5891</v>
      </c>
      <c r="G15" s="28">
        <f>SUM(G12:G14)</f>
        <v>27128</v>
      </c>
      <c r="H15" s="19"/>
      <c r="I15" s="19"/>
    </row>
    <row r="16" spans="2:14" x14ac:dyDescent="0.25">
      <c r="E16" s="19"/>
      <c r="F16" s="19"/>
      <c r="G16" s="19"/>
      <c r="H16" s="29"/>
      <c r="I16" s="29"/>
    </row>
    <row r="17" spans="5:9" x14ac:dyDescent="0.25">
      <c r="E17" s="16" t="s">
        <v>32</v>
      </c>
      <c r="F17" s="20">
        <f>+F4+F5+F7+F9</f>
        <v>99210998654.220001</v>
      </c>
      <c r="G17" s="19"/>
      <c r="H17" s="30"/>
      <c r="I17" s="30"/>
    </row>
    <row r="18" spans="5:9" x14ac:dyDescent="0.25">
      <c r="E18" s="16" t="s">
        <v>33</v>
      </c>
      <c r="F18" s="20">
        <f>+F3+F8</f>
        <v>77765003731</v>
      </c>
      <c r="G18" s="19"/>
      <c r="H18" s="30"/>
      <c r="I18" s="30"/>
    </row>
    <row r="19" spans="5:9" x14ac:dyDescent="0.25">
      <c r="E19" s="16" t="s">
        <v>53</v>
      </c>
      <c r="F19" s="20">
        <f>+F6</f>
        <v>10795062204.01</v>
      </c>
      <c r="G19" s="19"/>
      <c r="H19" s="19"/>
      <c r="I19" s="30"/>
    </row>
    <row r="20" spans="5:9" x14ac:dyDescent="0.25">
      <c r="E20" s="21" t="s">
        <v>34</v>
      </c>
      <c r="F20" s="22">
        <f>SUM(F17:F19)</f>
        <v>187771064589.23001</v>
      </c>
      <c r="G20" s="23"/>
      <c r="H20" s="23"/>
      <c r="I20" s="23"/>
    </row>
    <row r="21" spans="5:9" x14ac:dyDescent="0.25">
      <c r="E21" s="19"/>
      <c r="F21" s="19"/>
      <c r="G21" s="19"/>
      <c r="H21" s="19"/>
      <c r="I21" s="19"/>
    </row>
    <row r="22" spans="5:9" x14ac:dyDescent="0.25">
      <c r="E22" s="19"/>
      <c r="F22" s="19"/>
      <c r="G22" s="19"/>
      <c r="H22" s="19"/>
      <c r="I22" s="19"/>
    </row>
    <row r="23" spans="5:9" x14ac:dyDescent="0.25">
      <c r="E23" s="43" t="s">
        <v>35</v>
      </c>
      <c r="F23" s="44"/>
      <c r="G23" s="19"/>
      <c r="H23" s="19"/>
      <c r="I23" s="19"/>
    </row>
    <row r="24" spans="5:9" x14ac:dyDescent="0.25">
      <c r="E24" s="16"/>
      <c r="F24" s="16"/>
      <c r="G24" s="19"/>
      <c r="H24" s="19"/>
      <c r="I24" s="19"/>
    </row>
    <row r="25" spans="5:9" x14ac:dyDescent="0.25">
      <c r="E25" s="16" t="s">
        <v>36</v>
      </c>
      <c r="F25" s="24">
        <v>3606058664</v>
      </c>
      <c r="G25" s="19"/>
      <c r="H25" s="19"/>
      <c r="I25" s="19"/>
    </row>
    <row r="26" spans="5:9" x14ac:dyDescent="0.25">
      <c r="E26" s="16" t="s">
        <v>55</v>
      </c>
      <c r="F26" s="32">
        <v>498341057</v>
      </c>
      <c r="G26" s="19"/>
      <c r="H26" s="19"/>
      <c r="I26" s="19"/>
    </row>
    <row r="27" spans="5:9" x14ac:dyDescent="0.25">
      <c r="E27" s="16" t="s">
        <v>63</v>
      </c>
      <c r="F27" s="32">
        <v>1765018298.003032</v>
      </c>
      <c r="G27" s="19"/>
      <c r="H27" s="19"/>
      <c r="I27" s="19"/>
    </row>
    <row r="28" spans="5:9" x14ac:dyDescent="0.25">
      <c r="E28" s="21" t="s">
        <v>64</v>
      </c>
      <c r="F28" s="25">
        <f>SUM(F25:F27)</f>
        <v>5869418019.0030317</v>
      </c>
      <c r="G28" s="19"/>
      <c r="H28" s="19"/>
      <c r="I28" s="19"/>
    </row>
    <row r="29" spans="5:9" x14ac:dyDescent="0.25">
      <c r="E29" s="19"/>
      <c r="F29" s="19"/>
      <c r="G29" s="19"/>
      <c r="H29" s="19"/>
      <c r="I29" s="19"/>
    </row>
    <row r="33" spans="5:6" x14ac:dyDescent="0.25">
      <c r="E33" s="26" t="s">
        <v>37</v>
      </c>
      <c r="F33" s="8" t="s">
        <v>38</v>
      </c>
    </row>
    <row r="34" spans="5:6" x14ac:dyDescent="0.25">
      <c r="F34" s="8" t="s">
        <v>39</v>
      </c>
    </row>
    <row r="42" spans="5:6" x14ac:dyDescent="0.25">
      <c r="E42" s="15"/>
    </row>
    <row r="43" spans="5:6" x14ac:dyDescent="0.25">
      <c r="E43" s="15"/>
    </row>
    <row r="44" spans="5:6" x14ac:dyDescent="0.25">
      <c r="E44" s="15"/>
    </row>
  </sheetData>
  <mergeCells count="2">
    <mergeCell ref="E23:F23"/>
    <mergeCell ref="B1:J1"/>
  </mergeCells>
  <phoneticPr fontId="7" type="noConversion"/>
  <printOptions verticalCentered="1"/>
  <pageMargins left="0.23622047244094491" right="0.23622047244094491" top="0.74803149606299213" bottom="0.74803149606299213" header="0.31496062992125984" footer="0.31496062992125984"/>
  <pageSetup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PROYECTOS EN GESTIÓN</vt:lpstr>
      <vt:lpstr>PROYECTOS EJECUCIÓN</vt:lpstr>
      <vt:lpstr>'PROYECTOS EJECUCIÓN'!Área_de_impresión</vt:lpstr>
      <vt:lpstr>'PROYECTOS EJECUCIÓN'!Títulos_a_imprimir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guigui</dc:creator>
  <cp:lastModifiedBy>Lenovo</cp:lastModifiedBy>
  <dcterms:created xsi:type="dcterms:W3CDTF">2021-02-03T22:25:56Z</dcterms:created>
  <dcterms:modified xsi:type="dcterms:W3CDTF">2025-09-29T16:42:33Z</dcterms:modified>
</cp:coreProperties>
</file>